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330" activeTab="1"/>
  </bookViews>
  <sheets>
    <sheet name="1" sheetId="1" r:id="rId1"/>
    <sheet name="3" sheetId="4" r:id="rId2"/>
  </sheets>
  <definedNames>
    <definedName name="_xlnm.Print_Titles" localSheetId="1">'3'!$4:$5</definedName>
    <definedName name="_xlnm.Print_Area" localSheetId="0">'1'!$A$1:$F$32</definedName>
    <definedName name="_xlnm.Print_Area" localSheetId="1">'3'!$A$1:$J$29</definedName>
  </definedNames>
  <calcPr calcId="144525"/>
</workbook>
</file>

<file path=xl/calcChain.xml><?xml version="1.0" encoding="utf-8"?>
<calcChain xmlns="http://schemas.openxmlformats.org/spreadsheetml/2006/main">
  <c r="F9" i="1" l="1"/>
  <c r="F12" i="1" l="1"/>
  <c r="F11" i="1"/>
  <c r="J27" i="4"/>
  <c r="J26" i="4"/>
  <c r="J25" i="4"/>
  <c r="J24" i="4"/>
  <c r="J23" i="4"/>
  <c r="J22" i="4"/>
  <c r="J21" i="4"/>
  <c r="J20" i="4"/>
  <c r="J19" i="4"/>
  <c r="J18" i="4"/>
  <c r="J17" i="4"/>
  <c r="J16" i="4"/>
  <c r="J15" i="4"/>
  <c r="J14" i="4"/>
  <c r="J13" i="4"/>
  <c r="J12" i="4"/>
  <c r="J11" i="4" l="1"/>
  <c r="I9" i="4"/>
  <c r="J9" i="4" s="1"/>
  <c r="J7" i="4"/>
  <c r="J8" i="4"/>
  <c r="J10" i="4" l="1"/>
  <c r="I6" i="4" l="1"/>
  <c r="F14" i="1" s="1"/>
  <c r="H6" i="4"/>
  <c r="F16" i="1" s="1"/>
  <c r="G6" i="4"/>
  <c r="F6" i="4"/>
  <c r="E6" i="4"/>
  <c r="F22" i="1"/>
  <c r="C22" i="1"/>
  <c r="A8" i="4"/>
  <c r="A9" i="4" s="1"/>
  <c r="A10" i="4" s="1"/>
  <c r="A11" i="4" s="1"/>
  <c r="A12" i="4" s="1"/>
  <c r="A13" i="4" s="1"/>
  <c r="A14" i="4" s="1"/>
  <c r="A15" i="4" s="1"/>
  <c r="A16" i="4" s="1"/>
  <c r="A17" i="4" s="1"/>
  <c r="A18" i="4" s="1"/>
  <c r="A19" i="4" s="1"/>
  <c r="A20" i="4" s="1"/>
  <c r="A21" i="4" s="1"/>
  <c r="A22" i="4" s="1"/>
  <c r="A23" i="4" s="1"/>
  <c r="A24" i="4" s="1"/>
  <c r="A25" i="4" s="1"/>
  <c r="A26" i="4" s="1"/>
  <c r="A27" i="4" s="1"/>
  <c r="J6" i="4" l="1"/>
  <c r="F17" i="1" s="1"/>
  <c r="F15" i="1" s="1"/>
  <c r="F18" i="1" l="1"/>
</calcChain>
</file>

<file path=xl/sharedStrings.xml><?xml version="1.0" encoding="utf-8"?>
<sst xmlns="http://schemas.openxmlformats.org/spreadsheetml/2006/main" count="149" uniqueCount="131">
  <si>
    <t>MA’LUMOT</t>
  </si>
  <si>
    <t>1-jadval</t>
  </si>
  <si>
    <t>T/r</t>
  </si>
  <si>
    <t>Ko‘rsatkich nomi</t>
  </si>
  <si>
    <t>Yil boshiga qoldiq</t>
  </si>
  <si>
    <t>2-jadval</t>
  </si>
  <si>
    <t>nomi</t>
  </si>
  <si>
    <t>Moliyalashtirilgan takliflar soni</t>
  </si>
  <si>
    <t>Ko‘rsatkichlar</t>
  </si>
  <si>
    <t>Hududiy ichki yo‘llar</t>
  </si>
  <si>
    <t>umumiy uzunligi</t>
  </si>
  <si>
    <t>Umumta’lim maktablarini ta’mirlash va jihozlash</t>
  </si>
  <si>
    <t>soni</t>
  </si>
  <si>
    <t>Maktabgacha ta’lim muassasalarini ta’mirlash va jihozlash</t>
  </si>
  <si>
    <t>Sog‘liqni saqlash muassasalarini ta’mirlash va jihozlash</t>
  </si>
  <si>
    <t>Boshqa ijtimoiy soha muassasalarini ta’mirlash va jihozlash</t>
  </si>
  <si>
    <t>Ichimlik suvi ta’minotini yaxshilash</t>
  </si>
  <si>
    <t>tadbirlar soni</t>
  </si>
  <si>
    <t>Boshqa tadbirlar</t>
  </si>
  <si>
    <t>Jami</t>
  </si>
  <si>
    <t>X</t>
  </si>
  <si>
    <t>Iqtisod qilinib, jamg‘armaga qaytarilgan mablag‘</t>
  </si>
  <si>
    <t>Summa (ming so‘m)</t>
  </si>
  <si>
    <t>Shundan avvalgi mavsumlarda g‘olib bo‘lgan loyihalar uchun ajratilishi lozim bo‘lgan, qayta taqsimlanmagan mablag‘</t>
  </si>
  <si>
    <t>Hisobot davrida "Fuqarolar tashabbusi jamg‘armasi"ga o‘tkazilgan mablag‘</t>
  </si>
  <si>
    <t>Fuqarolar tashabbusi jamg‘armasidan tadbirlarni moliyalashtirish uchun yo‘naltirilgan</t>
  </si>
  <si>
    <t>1.</t>
  </si>
  <si>
    <t>2.</t>
  </si>
  <si>
    <t>3.</t>
  </si>
  <si>
    <t>Bajarilgan ishlar uchun hisobvaraqlardan moliyalashtirilgan mablag‘</t>
  </si>
  <si>
    <t>Hisobvaraqlardagi qoldiq</t>
  </si>
  <si>
    <t>4.</t>
  </si>
  <si>
    <t>Fuqarolar tashabbusi jamg‘armasidagi qoldiq mablag‘</t>
  </si>
  <si>
    <t>Tadbirlar nomi</t>
  </si>
  <si>
    <t>Hududlarni tartibga keltirish (obodonlashtirish va ko‘kalamzorlashtirish)</t>
  </si>
  <si>
    <t>o‘lchov birligi</t>
  </si>
  <si>
    <t>miqdori</t>
  </si>
  <si>
    <t>sarflangan mablag‘</t>
  </si>
  <si>
    <t>5.</t>
  </si>
  <si>
    <t>6.</t>
  </si>
  <si>
    <t>7.</t>
  </si>
  <si>
    <t>8.</t>
  </si>
  <si>
    <t>9.</t>
  </si>
  <si>
    <t>Tashabbusli budjet jarayonlarini o‘tkazish hamda moliyalashtirish tartibi to‘g‘risidagi nizomga                                                 7-ilova</t>
  </si>
  <si>
    <t>Loyihaning xos raqami (ID)</t>
  </si>
  <si>
    <t>Loyihaning qisqacha mazmuni (sohasi)</t>
  </si>
  <si>
    <t>Loyihaning moliyalashtirilishi (ming so‘m)</t>
  </si>
  <si>
    <t>Moliyalashtirish uchun ochilgan hisobvaraq</t>
  </si>
  <si>
    <t>Tashabbuskor tomonidan kiritilgan loyihaning dastlabki qiymati</t>
  </si>
  <si>
    <t>Loyihani amalga oshirishdagi aniqlangan qiymati*</t>
  </si>
  <si>
    <t>Ajratilgan mablag‘</t>
  </si>
  <si>
    <t>Bajarilgan ishlar uchun to‘lab berilgan mablag‘</t>
  </si>
  <si>
    <t>Qoldiq mablag‘</t>
  </si>
  <si>
    <t>2.1.</t>
  </si>
  <si>
    <t>2.2.</t>
  </si>
  <si>
    <t>Erkin qoldiq mablag‘lari</t>
  </si>
  <si>
    <t>Tashabbusli budjet jarayonlarini o‘tkazish hamda moliyalashtirish tartibi to‘g‘risidagi nizomga 6-ilova</t>
  </si>
  <si>
    <t>032310618011</t>
  </si>
  <si>
    <t>032309539011</t>
  </si>
  <si>
    <t>032324322011</t>
  </si>
  <si>
    <t>032305938011</t>
  </si>
  <si>
    <t>032324938011</t>
  </si>
  <si>
    <t>032301700011</t>
  </si>
  <si>
    <t>032319179011</t>
  </si>
  <si>
    <t>032308639011</t>
  </si>
  <si>
    <t>032332787011</t>
  </si>
  <si>
    <t>032329572011</t>
  </si>
  <si>
    <t>032330482011</t>
  </si>
  <si>
    <t>032305706011</t>
  </si>
  <si>
    <t>Shukrona ko'chasini 3050 metr qismini shag‘allashtirish, asfaltlashtirish hamda piyodalar yo‘li barpo etish</t>
  </si>
  <si>
    <t>Prezident ta'lim muassasalari tizimidagi Qo'shtepa ixtisoslashgan maktabiga o'quvchilarni fan olimpiyadalariga va ularni kasb hunarga yo'naltirish uchun zavod, fabrikalarga olib borish uchun qatnov kam bo'lgan hududlarga olib borish va olib kelish uchun avtobus sotib olish.</t>
  </si>
  <si>
    <t>Fayz MFY Zarafshon, Oydinko'l, Yangiturmish, Fayzlik ko'chalarini asfaltlash</t>
  </si>
  <si>
    <t>22-umumiy o'rta ta'lim maktabiga qo'shimcha 12 xonalik (xona o'lchami o'quvchi soni 35 ta bola sig'imli) qo'shimcha bino qurish va quyosh paneli o'rnatish</t>
  </si>
  <si>
    <t>45-умумтаълим мактабига уқувчилар хамда махалла ёшлари учун усти ёпиқ ва очиқ суний футбол майдончаси, Куёш панели ,унверсал спорт майдонча, хамда ювиниш ва кийиниш биносини қуриш</t>
  </si>
  <si>
    <t>20-мактабни жиҳозлаш</t>
  </si>
  <si>
    <t>8-мактабда Усти очиқ ва усти ёпиқ сунъий майдон хамда  ювиниш-кийиниш хоналарини қуриш ва Қуёш панели ўрнатиш</t>
  </si>
  <si>
    <t>Респеблика Тез тиббий Ёрдам фарғона худудий филиали Қўштепа туман тез тиббий ёрдам бўлимига янги бино қуриш, таъмирлаш ва қуёш панели ўрнатиш</t>
  </si>
  <si>
    <t>Qoshtepa tumani Soyboyi m.f.y 40 umumta'lim maktabiga sinf xonalarini jixozlash maqsadida parta stul elektron doska va sinf xonalariga kuzatuv kameralari ornatish</t>
  </si>
  <si>
    <t>13 мактаб худудидаги катта стадионни замонавий хамма шароитларга эга стадионга айлантириш
Тунги чироқлар ўрнатиш (Майсассини алмаштириш
Томошабинлар учун ўриндиқ ташкил қилиш
Кийиниш-ечиниш, ювиниш хонаси ва қуёш панели ўрнатиш  хамда зарур жихозлар билан таъмилаш</t>
  </si>
  <si>
    <t>Nayman mahallasi elektr ta'minotini yaxshilash zarur.Elektr ta'minotini yaxshilash uchun Transformator,ko'cha chiroqlari sip kabellar,stolbalar kerak.</t>
  </si>
  <si>
    <t>Qo'shtepa tumani Qo'rg'oncha mfy Yakkatut ko'chasida joylashgan 28-umumiy o'rta ta'lim maktabi tashqi tomon devor qismini panjaralashtirish, maktab sinf xonalarini pollashtirish, maktab hududiga asfalt yotqizish, maktab binolari tashqi ko'rinishi ( fasadi)ni tamirlash, maktabga  quyosh panellarini o‘rnatish</t>
  </si>
  <si>
    <t>401722860302067045204118025</t>
  </si>
  <si>
    <t>401722860302067092100347001</t>
  </si>
  <si>
    <t>401722860302067045204118026</t>
  </si>
  <si>
    <t>401722860302067092100072008</t>
  </si>
  <si>
    <t>401722860302067092100072009</t>
  </si>
  <si>
    <t>401722860302067092100072013</t>
  </si>
  <si>
    <t>401722860302067092100072010</t>
  </si>
  <si>
    <t>401722860302067072301054001</t>
  </si>
  <si>
    <t>401722860302067092100072015</t>
  </si>
  <si>
    <t>401722860302067092100072011</t>
  </si>
  <si>
    <t>401722860302067049803098006</t>
  </si>
  <si>
    <t>401722860302067092100072012</t>
  </si>
  <si>
    <t>Elektr tizimini yaxshilash</t>
  </si>
  <si>
    <t>Yangi do'kon mfy Anxor Soy bo'yi,  Fayz Sardoba Yangi do'kon ko'chalariga 5 ta transformator va sip kabel ko'cha chiroqlari va tayanch stolbalar o'rnatish bilan bog'liq  tadbirlar</t>
  </si>
  <si>
    <t>49-umumta'lim maktabini jihozlash</t>
  </si>
  <si>
    <t>O‘qchi MFY hududidagi Yangi Farg'ona ko'chasini 3000 m. qismini asfaltlash.</t>
  </si>
  <si>
    <t>Tibbiyot birlashmasi qarashli Langar shifohonasini jihozlash</t>
  </si>
  <si>
    <t xml:space="preserve">Qipchoq qishlog‘idagi 31-maktabga usti yopiq universal sport maydonchasi, 2ta sun'iy qoplamali mini futbol maydoni qurish va katta futbol maydoniga quyosh panelli projektorlar o‘rnatish, kiyim almashtirish va yuvinish xonalari qurish. </t>
  </si>
  <si>
    <t>Fayz mfy zarafshon ko'chasining 3000 metr qismini asfaltlash.</t>
  </si>
  <si>
    <t>Qo'shtepa tumani Fayz mfy zarafshon ko'chasining 3000 metr qismini asfaltlashtirish.</t>
  </si>
  <si>
    <t xml:space="preserve">Yangariq MFY Navnihol, Yangibog', Yangi bo'ston ko'chalarini asfaltlash.
</t>
  </si>
  <si>
    <t>048360302011</t>
  </si>
  <si>
    <t>048357604011</t>
  </si>
  <si>
    <t>048361784011</t>
  </si>
  <si>
    <t>048360486011</t>
  </si>
  <si>
    <t>048343480011</t>
  </si>
  <si>
    <t>048350410011</t>
  </si>
  <si>
    <t>048339129011</t>
  </si>
  <si>
    <t>048349518011</t>
  </si>
  <si>
    <t>401722860302067049803098007</t>
  </si>
  <si>
    <t>4017228603020670921000720028</t>
  </si>
  <si>
    <t>401722860302067045204118027</t>
  </si>
  <si>
    <t>401722860302067073101054002</t>
  </si>
  <si>
    <t>4017228603020670921000720027</t>
  </si>
  <si>
    <t>401722860302067045204118028</t>
  </si>
  <si>
    <t>401722860302067045204118029</t>
  </si>
  <si>
    <t>401722860302067045204118030</t>
  </si>
  <si>
    <t>4-umumta'lim maktabini jihozlash</t>
  </si>
  <si>
    <t>401722860302067092100072017</t>
  </si>
  <si>
    <t>032327471011</t>
  </si>
  <si>
    <t>2.3.</t>
  </si>
  <si>
    <t>Daromadlarning xisobot chorakalari yakunlari bo'yicha aniqlanadigan pragnozdan oshirib bajarilgan qismi</t>
  </si>
  <si>
    <t>2.4.</t>
  </si>
  <si>
    <t>Elektron savdo maydonchasida yer uchastkalariga bo'lgan huquqlarni sotishdan tushgan mablag'lar</t>
  </si>
  <si>
    <t>2023 yil tender (tanlov) natijasiga ko'ra iqtisod qilingan mablag'lar</t>
  </si>
  <si>
    <t>4.1.</t>
  </si>
  <si>
    <t>4.2.</t>
  </si>
  <si>
    <t>2024 yil tashabbusli budjet jarayonida tender (tanlov) natijasiga ko'ra iqtisod qilinib jamg‘armaga tiklangan mablag‘lar</t>
  </si>
  <si>
    <t>Qo‘shtepa tumani 2024 yil yakuni bo‘yicha Fuqarolar tashabbusi jamg‘armasi hisobidan loyihalarni moliyalashtirish uchun yo‘naltirilgan mablag‘lar to‘g‘risida</t>
  </si>
  <si>
    <t>Qo‘shtepa tumani 2024 yil yakuni bo‘yicha tashabbusli budjetlashtirish natijalari yuzasidan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</si>
</sst>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0.00_р_._-;\-* #,##0.00_р_._-;_-* &quot;-&quot;??_р_._-;_-@_-"/>
    <numFmt numFmtId="165" formatCode="#,##0.0"/>
    <numFmt numFmtId="166" formatCode="#,##0.0_ ;\-#,##0.0\ "/>
    <numFmt numFmtId="167" formatCode="#,##0.0000000"/>
    <numFmt numFmtId="168" formatCode="#,##0.0000"/>
    <numFmt numFmtId="169" formatCode="#,##0.000000"/>
    <numFmt numFmtId="170" formatCode="_-* #,##0.0_р_._-;\-* #,##0.0_р_._-;_-* &quot;-&quot;??_р_._-;_-@_-"/>
    <numFmt numFmtId="174" formatCode="#,##0.00000"/>
  </numFmts>
  <fonts count="21"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Times New Roman"/>
      <family val="1"/>
      <charset val="204"/>
    </font>
    <font>
      <b/>
      <sz val="14"/>
      <color rgb="FF000080"/>
      <name val="Times New Roman"/>
      <family val="1"/>
      <charset val="204"/>
    </font>
    <font>
      <b/>
      <sz val="14"/>
      <color theme="1"/>
      <name val="Times New Roman"/>
      <family val="1"/>
      <charset val="204"/>
    </font>
    <font>
      <sz val="14"/>
      <color theme="1"/>
      <name val="Calibri"/>
      <family val="2"/>
      <charset val="204"/>
      <scheme val="minor"/>
    </font>
    <font>
      <u/>
      <sz val="11"/>
      <color theme="10"/>
      <name val="Calibri"/>
      <family val="2"/>
      <charset val="204"/>
      <scheme val="minor"/>
    </font>
    <font>
      <sz val="13"/>
      <color theme="1"/>
      <name val="Times New Roman"/>
      <family val="1"/>
      <charset val="204"/>
    </font>
    <font>
      <b/>
      <sz val="14"/>
      <color rgb="FF000000"/>
      <name val="Times New Roman"/>
      <family val="1"/>
      <charset val="204"/>
    </font>
    <font>
      <sz val="14"/>
      <color rgb="FF000000"/>
      <name val="Times New Roman"/>
      <family val="1"/>
      <charset val="204"/>
    </font>
    <font>
      <sz val="11"/>
      <color rgb="FF000000"/>
      <name val="Calibri"/>
      <family val="2"/>
      <charset val="204"/>
      <scheme val="minor"/>
    </font>
    <font>
      <sz val="11"/>
      <color theme="1"/>
      <name val="Calibri"/>
      <family val="2"/>
      <scheme val="minor"/>
    </font>
    <font>
      <b/>
      <sz val="14"/>
      <name val="Times New Roman"/>
      <family val="1"/>
      <charset val="204"/>
    </font>
    <font>
      <sz val="13"/>
      <color rgb="FF000000"/>
      <name val="Times New Roman"/>
      <family val="1"/>
      <charset val="204"/>
    </font>
    <font>
      <sz val="8"/>
      <color theme="1"/>
      <name val="Times New Roman"/>
      <family val="1"/>
      <charset val="204"/>
    </font>
    <font>
      <b/>
      <sz val="8"/>
      <color rgb="FF000080"/>
      <name val="Times New Roman"/>
      <family val="1"/>
      <charset val="204"/>
    </font>
    <font>
      <b/>
      <sz val="8"/>
      <color theme="1"/>
      <name val="Times New Roman"/>
      <family val="1"/>
      <charset val="204"/>
    </font>
    <font>
      <i/>
      <sz val="8"/>
      <color theme="1"/>
      <name val="Times New Roman"/>
      <family val="1"/>
      <charset val="204"/>
    </font>
    <font>
      <sz val="8"/>
      <name val="Times New Roman"/>
      <family val="1"/>
      <charset val="204"/>
    </font>
    <font>
      <sz val="8"/>
      <color theme="1"/>
      <name val="Calibri"/>
      <family val="2"/>
      <charset val="20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4">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79">
    <xf numFmtId="0" fontId="0" fillId="0" borderId="0" xfId="0"/>
    <xf numFmtId="0" fontId="2" fillId="0" borderId="0" xfId="0" applyFont="1"/>
    <xf numFmtId="0" fontId="6" fillId="0" borderId="0" xfId="0" applyFont="1"/>
    <xf numFmtId="0" fontId="5" fillId="0" borderId="0" xfId="0" applyFont="1"/>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49" fontId="0" fillId="0" borderId="0" xfId="0" applyNumberFormat="1" applyAlignment="1">
      <alignment horizontal="center"/>
    </xf>
    <xf numFmtId="49" fontId="9" fillId="0" borderId="1" xfId="0" applyNumberFormat="1" applyFont="1" applyBorder="1" applyAlignment="1">
      <alignment horizontal="center" vertical="center" wrapText="1"/>
    </xf>
    <xf numFmtId="165" fontId="0" fillId="0" borderId="0" xfId="0" applyNumberFormat="1" applyAlignment="1">
      <alignment horizontal="center" vertical="center"/>
    </xf>
    <xf numFmtId="0" fontId="11" fillId="0" borderId="0" xfId="0" applyFont="1" applyBorder="1" applyAlignment="1">
      <alignment horizontal="center" vertical="center"/>
    </xf>
    <xf numFmtId="0" fontId="9" fillId="0" borderId="5" xfId="0" applyFont="1" applyBorder="1" applyAlignment="1">
      <alignment horizontal="center" vertical="center" wrapText="1"/>
    </xf>
    <xf numFmtId="0" fontId="3" fillId="2"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166" fontId="3" fillId="3" borderId="0"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8" fillId="0" borderId="4"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165" fontId="14" fillId="0" borderId="1" xfId="0" applyNumberFormat="1" applyFont="1" applyBorder="1" applyAlignment="1">
      <alignment vertical="center" wrapText="1"/>
    </xf>
    <xf numFmtId="165" fontId="14" fillId="3" borderId="1" xfId="0" applyNumberFormat="1" applyFont="1" applyFill="1" applyBorder="1" applyAlignment="1">
      <alignment vertical="center" wrapText="1"/>
    </xf>
    <xf numFmtId="165"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3" fontId="14" fillId="0" borderId="1" xfId="0" applyNumberFormat="1" applyFont="1" applyBorder="1" applyAlignment="1">
      <alignment vertical="center" wrapText="1"/>
    </xf>
    <xf numFmtId="3" fontId="14" fillId="3" borderId="1" xfId="0" applyNumberFormat="1" applyFont="1" applyFill="1" applyBorder="1" applyAlignment="1">
      <alignment vertical="center" wrapText="1"/>
    </xf>
    <xf numFmtId="165" fontId="0" fillId="0" borderId="0" xfId="0" applyNumberFormat="1"/>
    <xf numFmtId="0" fontId="15" fillId="0" borderId="0" xfId="0" applyFont="1" applyAlignment="1">
      <alignment vertical="center" wrapText="1"/>
    </xf>
    <xf numFmtId="0" fontId="16" fillId="0" borderId="0" xfId="0" applyFont="1" applyAlignment="1">
      <alignment horizontal="center" vertical="center"/>
    </xf>
    <xf numFmtId="14" fontId="17" fillId="2" borderId="0" xfId="0" applyNumberFormat="1" applyFont="1" applyFill="1" applyAlignment="1">
      <alignment horizontal="center" vertical="center" wrapText="1"/>
    </xf>
    <xf numFmtId="0" fontId="17" fillId="2" borderId="0" xfId="0" applyFont="1" applyFill="1" applyAlignment="1">
      <alignment vertical="center" wrapText="1"/>
    </xf>
    <xf numFmtId="0" fontId="1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0" fontId="20" fillId="0" borderId="0" xfId="0" applyFont="1"/>
    <xf numFmtId="0" fontId="17" fillId="0" borderId="0" xfId="0" applyFont="1" applyAlignment="1">
      <alignment horizontal="center" vertical="center"/>
    </xf>
    <xf numFmtId="0" fontId="15" fillId="2"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166" fontId="15" fillId="3" borderId="1" xfId="1"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167" fontId="0" fillId="0" borderId="0" xfId="0" applyNumberFormat="1"/>
    <xf numFmtId="164" fontId="0" fillId="0" borderId="0" xfId="1" applyFont="1"/>
    <xf numFmtId="170" fontId="17" fillId="2" borderId="1" xfId="1" applyNumberFormat="1" applyFont="1" applyFill="1" applyBorder="1" applyAlignment="1">
      <alignment horizontal="center" vertical="center" wrapText="1"/>
    </xf>
    <xf numFmtId="43" fontId="0" fillId="0" borderId="0" xfId="0" applyNumberFormat="1"/>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7" fillId="2" borderId="0" xfId="0" applyFont="1" applyFill="1" applyAlignment="1">
      <alignment vertical="center" wrapText="1"/>
    </xf>
    <xf numFmtId="0" fontId="19" fillId="2" borderId="1" xfId="2" applyFont="1" applyFill="1" applyBorder="1" applyAlignment="1">
      <alignment horizontal="left" vertical="center" wrapText="1"/>
    </xf>
    <xf numFmtId="0" fontId="18" fillId="2" borderId="1" xfId="0" applyFont="1" applyFill="1" applyBorder="1" applyAlignment="1">
      <alignment horizontal="left" vertical="center" wrapText="1"/>
    </xf>
    <xf numFmtId="0" fontId="19" fillId="2" borderId="2" xfId="2" applyFont="1" applyFill="1" applyBorder="1" applyAlignment="1">
      <alignment horizontal="left" vertical="center" wrapText="1"/>
    </xf>
    <xf numFmtId="0" fontId="19" fillId="2" borderId="3" xfId="2" applyFont="1" applyFill="1" applyBorder="1" applyAlignment="1">
      <alignment horizontal="left" vertical="center" wrapText="1"/>
    </xf>
    <xf numFmtId="0" fontId="19" fillId="2" borderId="4" xfId="2"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9" fillId="2" borderId="2" xfId="2" applyFont="1" applyFill="1" applyBorder="1" applyAlignment="1">
      <alignment horizontal="center" vertical="center" wrapText="1"/>
    </xf>
    <xf numFmtId="0" fontId="19" fillId="2" borderId="3"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164" fontId="0" fillId="0" borderId="0" xfId="1" applyNumberFormat="1" applyFont="1"/>
    <xf numFmtId="174" fontId="0" fillId="0" borderId="0" xfId="0" applyNumberFormat="1"/>
    <xf numFmtId="168" fontId="14" fillId="3" borderId="1" xfId="0" applyNumberFormat="1" applyFont="1" applyFill="1" applyBorder="1" applyAlignment="1">
      <alignment vertical="center" wrapText="1"/>
    </xf>
    <xf numFmtId="168" fontId="8" fillId="3" borderId="1" xfId="0" applyNumberFormat="1" applyFont="1" applyFill="1" applyBorder="1" applyAlignment="1">
      <alignment vertical="center" wrapText="1"/>
    </xf>
    <xf numFmtId="169" fontId="14" fillId="3" borderId="1" xfId="0" applyNumberFormat="1" applyFont="1" applyFill="1" applyBorder="1" applyAlignment="1">
      <alignment vertical="center" wrapText="1"/>
    </xf>
  </cellXfs>
  <cellStyles count="14">
    <cellStyle name="Гиперссылка" xfId="2" builtinId="8"/>
    <cellStyle name="Обычный" xfId="0" builtinId="0"/>
    <cellStyle name="Обычный 13" xfId="5"/>
    <cellStyle name="Обычный 15" xfId="4"/>
    <cellStyle name="Обычный 5" xfId="3"/>
    <cellStyle name="Обычный 9" xfId="6"/>
    <cellStyle name="Финансовый" xfId="1" builtinId="3"/>
    <cellStyle name="Финансовый 10" xfId="13"/>
    <cellStyle name="Финансовый 12" xfId="9"/>
    <cellStyle name="Финансовый 14" xfId="12"/>
    <cellStyle name="Финансовый 16" xfId="10"/>
    <cellStyle name="Финансовый 4" xfId="11"/>
    <cellStyle name="Финансовый 6" xfId="7"/>
    <cellStyle name="Финансовый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view="pageBreakPreview" topLeftCell="A22" zoomScale="130" zoomScaleNormal="70" zoomScaleSheetLayoutView="130" workbookViewId="0">
      <selection activeCell="B37" sqref="B37"/>
    </sheetView>
  </sheetViews>
  <sheetFormatPr defaultRowHeight="15" x14ac:dyDescent="0.25"/>
  <cols>
    <col min="1" max="1" width="5.7109375" customWidth="1"/>
    <col min="2" max="2" width="25.140625" customWidth="1"/>
    <col min="3" max="3" width="17.5703125" customWidth="1"/>
    <col min="4" max="4" width="11.28515625" customWidth="1"/>
    <col min="5" max="5" width="10" customWidth="1"/>
    <col min="6" max="6" width="19.28515625" customWidth="1"/>
    <col min="7" max="7" width="19" customWidth="1"/>
    <col min="8" max="8" width="21.42578125" customWidth="1"/>
    <col min="9" max="9" width="20" customWidth="1"/>
  </cols>
  <sheetData>
    <row r="1" spans="1:9" ht="65.25" customHeight="1" x14ac:dyDescent="0.25">
      <c r="A1" s="30"/>
      <c r="B1" s="30"/>
      <c r="C1" s="30"/>
      <c r="D1" s="52" t="s">
        <v>56</v>
      </c>
      <c r="E1" s="52"/>
      <c r="F1" s="52"/>
    </row>
    <row r="2" spans="1:9" ht="42" customHeight="1" x14ac:dyDescent="0.25">
      <c r="A2" s="53" t="s">
        <v>130</v>
      </c>
      <c r="B2" s="53"/>
      <c r="C2" s="53"/>
      <c r="D2" s="53"/>
      <c r="E2" s="53"/>
      <c r="F2" s="53"/>
    </row>
    <row r="3" spans="1:9" ht="18.75" customHeight="1" x14ac:dyDescent="0.25">
      <c r="A3" s="54" t="s">
        <v>0</v>
      </c>
      <c r="B3" s="54"/>
      <c r="C3" s="54"/>
      <c r="D3" s="54"/>
      <c r="E3" s="54"/>
      <c r="F3" s="54"/>
    </row>
    <row r="4" spans="1:9" ht="18.75" customHeight="1" x14ac:dyDescent="0.25">
      <c r="A4" s="55"/>
      <c r="B4" s="55"/>
      <c r="C4" s="31"/>
      <c r="D4" s="31"/>
      <c r="E4" s="31"/>
      <c r="F4" s="32"/>
    </row>
    <row r="5" spans="1:9" s="1" customFormat="1" ht="22.5" customHeight="1" x14ac:dyDescent="0.25">
      <c r="A5" s="55"/>
      <c r="B5" s="55"/>
      <c r="C5" s="33"/>
      <c r="D5" s="33"/>
      <c r="E5" s="33"/>
      <c r="F5" s="32" t="s">
        <v>1</v>
      </c>
    </row>
    <row r="6" spans="1:9" s="2" customFormat="1" ht="40.5" customHeight="1" x14ac:dyDescent="0.3">
      <c r="A6" s="34" t="s">
        <v>2</v>
      </c>
      <c r="B6" s="51" t="s">
        <v>3</v>
      </c>
      <c r="C6" s="51"/>
      <c r="D6" s="51"/>
      <c r="E6" s="51"/>
      <c r="F6" s="34" t="s">
        <v>22</v>
      </c>
    </row>
    <row r="7" spans="1:9" x14ac:dyDescent="0.25">
      <c r="A7" s="35" t="s">
        <v>26</v>
      </c>
      <c r="B7" s="50" t="s">
        <v>4</v>
      </c>
      <c r="C7" s="50"/>
      <c r="D7" s="50"/>
      <c r="E7" s="50"/>
      <c r="F7" s="36">
        <v>112535.36014</v>
      </c>
    </row>
    <row r="8" spans="1:9" ht="32.25" customHeight="1" x14ac:dyDescent="0.25">
      <c r="A8" s="35"/>
      <c r="B8" s="61" t="s">
        <v>23</v>
      </c>
      <c r="C8" s="62"/>
      <c r="D8" s="62"/>
      <c r="E8" s="63"/>
      <c r="F8" s="36"/>
      <c r="G8" s="45"/>
    </row>
    <row r="9" spans="1:9" ht="35.25" customHeight="1" x14ac:dyDescent="0.25">
      <c r="A9" s="35" t="s">
        <v>27</v>
      </c>
      <c r="B9" s="56" t="s">
        <v>24</v>
      </c>
      <c r="C9" s="56"/>
      <c r="D9" s="56"/>
      <c r="E9" s="56"/>
      <c r="F9" s="37">
        <f>27845940.67829-73725.12657</f>
        <v>27772215.551719997</v>
      </c>
      <c r="G9" s="44"/>
      <c r="H9" s="44"/>
      <c r="I9" s="29"/>
    </row>
    <row r="10" spans="1:9" ht="35.25" customHeight="1" x14ac:dyDescent="0.25">
      <c r="A10" s="35" t="s">
        <v>53</v>
      </c>
      <c r="B10" s="64" t="s">
        <v>55</v>
      </c>
      <c r="C10" s="65"/>
      <c r="D10" s="65"/>
      <c r="E10" s="66"/>
      <c r="F10" s="37">
        <v>553416</v>
      </c>
      <c r="G10" s="44"/>
      <c r="H10" s="45"/>
    </row>
    <row r="11" spans="1:9" ht="35.25" customHeight="1" x14ac:dyDescent="0.25">
      <c r="A11" s="35" t="s">
        <v>54</v>
      </c>
      <c r="B11" s="64" t="s">
        <v>122</v>
      </c>
      <c r="C11" s="65"/>
      <c r="D11" s="65"/>
      <c r="E11" s="66"/>
      <c r="F11" s="37">
        <f>34022+241960</f>
        <v>275982</v>
      </c>
      <c r="G11" s="29"/>
      <c r="H11" s="47"/>
    </row>
    <row r="12" spans="1:9" ht="35.25" customHeight="1" x14ac:dyDescent="0.25">
      <c r="A12" s="35" t="s">
        <v>121</v>
      </c>
      <c r="B12" s="64" t="s">
        <v>124</v>
      </c>
      <c r="C12" s="65"/>
      <c r="D12" s="65"/>
      <c r="E12" s="66"/>
      <c r="F12" s="37">
        <f>32770+5300</f>
        <v>38070</v>
      </c>
    </row>
    <row r="13" spans="1:9" ht="35.25" customHeight="1" x14ac:dyDescent="0.25">
      <c r="A13" s="35" t="s">
        <v>123</v>
      </c>
      <c r="B13" s="64" t="s">
        <v>125</v>
      </c>
      <c r="C13" s="65"/>
      <c r="D13" s="65"/>
      <c r="E13" s="66"/>
      <c r="F13" s="37">
        <v>829525.31814999995</v>
      </c>
    </row>
    <row r="14" spans="1:9" ht="35.25" customHeight="1" x14ac:dyDescent="0.25">
      <c r="A14" s="35" t="s">
        <v>28</v>
      </c>
      <c r="B14" s="64" t="s">
        <v>128</v>
      </c>
      <c r="C14" s="65"/>
      <c r="D14" s="65"/>
      <c r="E14" s="66"/>
      <c r="F14" s="37">
        <f>+'3'!I6</f>
        <v>1067704.7159999998</v>
      </c>
      <c r="H14" s="75"/>
      <c r="I14" s="74"/>
    </row>
    <row r="15" spans="1:9" ht="30.75" customHeight="1" x14ac:dyDescent="0.25">
      <c r="A15" s="35" t="s">
        <v>31</v>
      </c>
      <c r="B15" s="58" t="s">
        <v>25</v>
      </c>
      <c r="C15" s="59"/>
      <c r="D15" s="59"/>
      <c r="E15" s="60"/>
      <c r="F15" s="37">
        <f>+F16+F17</f>
        <v>26135555.284000002</v>
      </c>
      <c r="H15" s="75"/>
    </row>
    <row r="16" spans="1:9" x14ac:dyDescent="0.25">
      <c r="A16" s="35" t="s">
        <v>126</v>
      </c>
      <c r="B16" s="57" t="s">
        <v>29</v>
      </c>
      <c r="C16" s="57"/>
      <c r="D16" s="57"/>
      <c r="E16" s="57"/>
      <c r="F16" s="37">
        <f>+'3'!H6</f>
        <v>21581130.355990004</v>
      </c>
    </row>
    <row r="17" spans="1:7" x14ac:dyDescent="0.25">
      <c r="A17" s="35" t="s">
        <v>127</v>
      </c>
      <c r="B17" s="57" t="s">
        <v>30</v>
      </c>
      <c r="C17" s="57"/>
      <c r="D17" s="57"/>
      <c r="E17" s="57"/>
      <c r="F17" s="37">
        <f>+'3'!J6</f>
        <v>4554424.9280099999</v>
      </c>
    </row>
    <row r="18" spans="1:7" x14ac:dyDescent="0.25">
      <c r="A18" s="35" t="s">
        <v>38</v>
      </c>
      <c r="B18" s="50" t="s">
        <v>32</v>
      </c>
      <c r="C18" s="50"/>
      <c r="D18" s="50"/>
      <c r="E18" s="50"/>
      <c r="F18" s="37">
        <f>+F9-F15</f>
        <v>1636660.2677199952</v>
      </c>
      <c r="G18" s="29"/>
    </row>
    <row r="19" spans="1:7" x14ac:dyDescent="0.25">
      <c r="A19" s="38"/>
      <c r="B19" s="38"/>
      <c r="C19" s="38"/>
      <c r="D19" s="38"/>
      <c r="E19" s="38"/>
      <c r="F19" s="39" t="s">
        <v>5</v>
      </c>
    </row>
    <row r="20" spans="1:7" s="2" customFormat="1" ht="18.75" x14ac:dyDescent="0.3">
      <c r="A20" s="51" t="s">
        <v>2</v>
      </c>
      <c r="B20" s="51" t="s">
        <v>33</v>
      </c>
      <c r="C20" s="51" t="s">
        <v>7</v>
      </c>
      <c r="D20" s="51" t="s">
        <v>8</v>
      </c>
      <c r="E20" s="51"/>
      <c r="F20" s="51"/>
    </row>
    <row r="21" spans="1:7" s="2" customFormat="1" ht="21" x14ac:dyDescent="0.3">
      <c r="A21" s="51"/>
      <c r="B21" s="51" t="s">
        <v>6</v>
      </c>
      <c r="C21" s="51"/>
      <c r="D21" s="34" t="s">
        <v>35</v>
      </c>
      <c r="E21" s="34" t="s">
        <v>36</v>
      </c>
      <c r="F21" s="34" t="s">
        <v>37</v>
      </c>
    </row>
    <row r="22" spans="1:7" s="2" customFormat="1" ht="18.75" x14ac:dyDescent="0.3">
      <c r="A22" s="48" t="s">
        <v>19</v>
      </c>
      <c r="B22" s="49"/>
      <c r="C22" s="34">
        <f>SUM(C23:C31)</f>
        <v>21</v>
      </c>
      <c r="D22" s="34" t="s">
        <v>20</v>
      </c>
      <c r="E22" s="34" t="s">
        <v>20</v>
      </c>
      <c r="F22" s="46">
        <f>SUM(F23:F31)</f>
        <v>21581130.360010002</v>
      </c>
    </row>
    <row r="23" spans="1:7" ht="22.5" x14ac:dyDescent="0.25">
      <c r="A23" s="35" t="s">
        <v>26</v>
      </c>
      <c r="B23" s="40" t="s">
        <v>9</v>
      </c>
      <c r="C23" s="35">
        <v>6</v>
      </c>
      <c r="D23" s="35" t="s">
        <v>10</v>
      </c>
      <c r="E23" s="41">
        <v>6392</v>
      </c>
      <c r="F23" s="42">
        <v>7821453</v>
      </c>
    </row>
    <row r="24" spans="1:7" ht="22.5" x14ac:dyDescent="0.25">
      <c r="A24" s="35" t="s">
        <v>27</v>
      </c>
      <c r="B24" s="40" t="s">
        <v>11</v>
      </c>
      <c r="C24" s="35">
        <v>10</v>
      </c>
      <c r="D24" s="35" t="s">
        <v>12</v>
      </c>
      <c r="E24" s="41">
        <v>10</v>
      </c>
      <c r="F24" s="42">
        <v>8868969.75</v>
      </c>
    </row>
    <row r="25" spans="1:7" ht="22.5" x14ac:dyDescent="0.25">
      <c r="A25" s="35" t="s">
        <v>28</v>
      </c>
      <c r="B25" s="40" t="s">
        <v>13</v>
      </c>
      <c r="C25" s="35"/>
      <c r="D25" s="35" t="s">
        <v>12</v>
      </c>
      <c r="E25" s="41"/>
      <c r="F25" s="42"/>
    </row>
    <row r="26" spans="1:7" ht="22.5" x14ac:dyDescent="0.25">
      <c r="A26" s="35" t="s">
        <v>31</v>
      </c>
      <c r="B26" s="40" t="s">
        <v>14</v>
      </c>
      <c r="C26" s="35">
        <v>2</v>
      </c>
      <c r="D26" s="35" t="s">
        <v>12</v>
      </c>
      <c r="E26" s="41">
        <v>2</v>
      </c>
      <c r="F26" s="42">
        <v>2556029.6321299998</v>
      </c>
    </row>
    <row r="27" spans="1:7" ht="22.5" x14ac:dyDescent="0.25">
      <c r="A27" s="35" t="s">
        <v>38</v>
      </c>
      <c r="B27" s="40" t="s">
        <v>15</v>
      </c>
      <c r="C27" s="35">
        <v>1</v>
      </c>
      <c r="D27" s="35" t="s">
        <v>12</v>
      </c>
      <c r="E27" s="41">
        <v>1</v>
      </c>
      <c r="F27" s="42">
        <v>931753.6</v>
      </c>
    </row>
    <row r="28" spans="1:7" ht="22.5" x14ac:dyDescent="0.25">
      <c r="A28" s="35" t="s">
        <v>39</v>
      </c>
      <c r="B28" s="40" t="s">
        <v>16</v>
      </c>
      <c r="C28" s="35"/>
      <c r="D28" s="35" t="s">
        <v>10</v>
      </c>
      <c r="E28" s="41"/>
      <c r="F28" s="42"/>
    </row>
    <row r="29" spans="1:7" x14ac:dyDescent="0.25">
      <c r="A29" s="35" t="s">
        <v>40</v>
      </c>
      <c r="B29" s="40" t="s">
        <v>93</v>
      </c>
      <c r="C29" s="35">
        <v>2</v>
      </c>
      <c r="D29" s="35" t="s">
        <v>12</v>
      </c>
      <c r="E29" s="41">
        <v>2</v>
      </c>
      <c r="F29" s="42">
        <v>1402924.37788</v>
      </c>
    </row>
    <row r="30" spans="1:7" ht="33.75" x14ac:dyDescent="0.25">
      <c r="A30" s="35" t="s">
        <v>41</v>
      </c>
      <c r="B30" s="40" t="s">
        <v>34</v>
      </c>
      <c r="C30" s="35"/>
      <c r="D30" s="35" t="s">
        <v>17</v>
      </c>
      <c r="E30" s="41"/>
      <c r="F30" s="42"/>
    </row>
    <row r="31" spans="1:7" x14ac:dyDescent="0.25">
      <c r="A31" s="35" t="s">
        <v>42</v>
      </c>
      <c r="B31" s="40" t="s">
        <v>18</v>
      </c>
      <c r="C31" s="35"/>
      <c r="D31" s="35" t="s">
        <v>12</v>
      </c>
      <c r="E31" s="41"/>
      <c r="F31" s="42"/>
    </row>
    <row r="32" spans="1:7" x14ac:dyDescent="0.25">
      <c r="A32" s="14"/>
      <c r="B32" s="14"/>
      <c r="C32" s="14"/>
      <c r="D32" s="14"/>
      <c r="E32" s="15"/>
      <c r="F32" s="16"/>
    </row>
  </sheetData>
  <mergeCells count="23">
    <mergeCell ref="B6:E6"/>
    <mergeCell ref="B7:E7"/>
    <mergeCell ref="B9:E9"/>
    <mergeCell ref="B16:E16"/>
    <mergeCell ref="B17:E17"/>
    <mergeCell ref="B15:E15"/>
    <mergeCell ref="B8:E8"/>
    <mergeCell ref="B10:E10"/>
    <mergeCell ref="B14:E14"/>
    <mergeCell ref="B11:E11"/>
    <mergeCell ref="B12:E12"/>
    <mergeCell ref="B13:E13"/>
    <mergeCell ref="D1:F1"/>
    <mergeCell ref="A2:F2"/>
    <mergeCell ref="A3:F3"/>
    <mergeCell ref="A4:B4"/>
    <mergeCell ref="A5:B5"/>
    <mergeCell ref="A22:B22"/>
    <mergeCell ref="B18:E18"/>
    <mergeCell ref="A20:A21"/>
    <mergeCell ref="B20:B21"/>
    <mergeCell ref="C20:C21"/>
    <mergeCell ref="D20:F20"/>
  </mergeCells>
  <printOptions horizontalCentered="1"/>
  <pageMargins left="0.39370078740157483" right="0.39370078740157483" top="0.39370078740157483" bottom="0.39370078740157483" header="0.31496062992125984" footer="0.31496062992125984"/>
  <pageSetup paperSize="9" scale="97"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view="pageBreakPreview" topLeftCell="A19" zoomScale="80" zoomScaleNormal="100" zoomScaleSheetLayoutView="80" workbookViewId="0">
      <selection activeCell="K16" sqref="K1:K1048576"/>
    </sheetView>
  </sheetViews>
  <sheetFormatPr defaultRowHeight="15" x14ac:dyDescent="0.25"/>
  <cols>
    <col min="1" max="1" width="6.28515625" customWidth="1"/>
    <col min="2" max="2" width="17.7109375" customWidth="1"/>
    <col min="3" max="3" width="41" style="5" customWidth="1"/>
    <col min="4" max="4" width="36.85546875" style="9" bestFit="1" customWidth="1"/>
    <col min="5" max="5" width="22.140625" customWidth="1"/>
    <col min="6" max="7" width="16.42578125" bestFit="1" customWidth="1"/>
    <col min="8" max="8" width="20.85546875" bestFit="1" customWidth="1"/>
    <col min="9" max="9" width="18.140625" bestFit="1" customWidth="1"/>
    <col min="10" max="10" width="15" bestFit="1" customWidth="1"/>
  </cols>
  <sheetData>
    <row r="1" spans="1:10" ht="102.75" customHeight="1" x14ac:dyDescent="0.25">
      <c r="H1" s="69" t="s">
        <v>43</v>
      </c>
      <c r="I1" s="69"/>
      <c r="J1" s="69"/>
    </row>
    <row r="2" spans="1:10" ht="44.25" customHeight="1" x14ac:dyDescent="0.25">
      <c r="A2" s="70" t="s">
        <v>129</v>
      </c>
      <c r="B2" s="70"/>
      <c r="C2" s="70"/>
      <c r="D2" s="70"/>
      <c r="E2" s="70"/>
      <c r="F2" s="70"/>
      <c r="G2" s="70"/>
      <c r="H2" s="70"/>
      <c r="I2" s="70"/>
      <c r="J2" s="70"/>
    </row>
    <row r="3" spans="1:10" ht="18.75" x14ac:dyDescent="0.25">
      <c r="A3" s="71" t="s">
        <v>0</v>
      </c>
      <c r="B3" s="71"/>
      <c r="C3" s="71"/>
      <c r="D3" s="71"/>
      <c r="E3" s="71"/>
      <c r="F3" s="71"/>
      <c r="G3" s="71"/>
      <c r="H3" s="71"/>
      <c r="I3" s="71"/>
      <c r="J3" s="71"/>
    </row>
    <row r="4" spans="1:10" ht="35.450000000000003" customHeight="1" x14ac:dyDescent="0.25">
      <c r="A4" s="72" t="s">
        <v>2</v>
      </c>
      <c r="B4" s="72" t="s">
        <v>44</v>
      </c>
      <c r="C4" s="72" t="s">
        <v>45</v>
      </c>
      <c r="D4" s="72" t="s">
        <v>46</v>
      </c>
      <c r="E4" s="72"/>
      <c r="F4" s="72"/>
      <c r="G4" s="72"/>
      <c r="H4" s="72"/>
      <c r="I4" s="72"/>
      <c r="J4" s="72"/>
    </row>
    <row r="5" spans="1:10" ht="115.9" customHeight="1" x14ac:dyDescent="0.25">
      <c r="A5" s="72"/>
      <c r="B5" s="72"/>
      <c r="C5" s="73"/>
      <c r="D5" s="10" t="s">
        <v>47</v>
      </c>
      <c r="E5" s="7" t="s">
        <v>48</v>
      </c>
      <c r="F5" s="17" t="s">
        <v>49</v>
      </c>
      <c r="G5" s="7" t="s">
        <v>50</v>
      </c>
      <c r="H5" s="7" t="s">
        <v>51</v>
      </c>
      <c r="I5" s="7" t="s">
        <v>21</v>
      </c>
      <c r="J5" s="7" t="s">
        <v>52</v>
      </c>
    </row>
    <row r="6" spans="1:10" ht="23.25" customHeight="1" x14ac:dyDescent="0.25">
      <c r="A6" s="67" t="s">
        <v>19</v>
      </c>
      <c r="B6" s="68"/>
      <c r="C6" s="13" t="s">
        <v>20</v>
      </c>
      <c r="D6" s="13" t="s">
        <v>20</v>
      </c>
      <c r="E6" s="8">
        <f t="shared" ref="E6:J6" si="0">SUM(E7:E27)</f>
        <v>27645900</v>
      </c>
      <c r="F6" s="8">
        <f t="shared" si="0"/>
        <v>27203260</v>
      </c>
      <c r="G6" s="8">
        <f t="shared" si="0"/>
        <v>27203260</v>
      </c>
      <c r="H6" s="8">
        <f t="shared" si="0"/>
        <v>21581130.355990004</v>
      </c>
      <c r="I6" s="8">
        <f t="shared" si="0"/>
        <v>1067704.7159999998</v>
      </c>
      <c r="J6" s="8">
        <f t="shared" si="0"/>
        <v>4554424.9280099999</v>
      </c>
    </row>
    <row r="7" spans="1:10" ht="49.5" x14ac:dyDescent="0.25">
      <c r="A7" s="18">
        <v>1</v>
      </c>
      <c r="B7" s="18" t="s">
        <v>57</v>
      </c>
      <c r="C7" s="18" t="s">
        <v>69</v>
      </c>
      <c r="D7" s="19" t="s">
        <v>81</v>
      </c>
      <c r="E7" s="20">
        <v>1350000</v>
      </c>
      <c r="F7" s="27">
        <v>1360000</v>
      </c>
      <c r="G7" s="22">
        <v>1360000</v>
      </c>
      <c r="H7" s="22">
        <v>1339954.31</v>
      </c>
      <c r="I7" s="21">
        <v>20045.689999999944</v>
      </c>
      <c r="J7" s="26">
        <f>+G7-H7-I7</f>
        <v>0</v>
      </c>
    </row>
    <row r="8" spans="1:10" ht="132" x14ac:dyDescent="0.25">
      <c r="A8" s="18">
        <f>+A7+1</f>
        <v>2</v>
      </c>
      <c r="B8" s="18" t="s">
        <v>58</v>
      </c>
      <c r="C8" s="18" t="s">
        <v>70</v>
      </c>
      <c r="D8" s="19" t="s">
        <v>82</v>
      </c>
      <c r="E8" s="20">
        <v>1000000</v>
      </c>
      <c r="F8" s="27">
        <v>1250000</v>
      </c>
      <c r="G8" s="22">
        <v>1250000</v>
      </c>
      <c r="H8" s="22">
        <v>931753.6</v>
      </c>
      <c r="I8" s="21">
        <v>318246.40000000002</v>
      </c>
      <c r="J8" s="26">
        <f>+G8-H8-I8</f>
        <v>0</v>
      </c>
    </row>
    <row r="9" spans="1:10" ht="49.5" x14ac:dyDescent="0.25">
      <c r="A9" s="18">
        <f t="shared" ref="A9:A27" si="1">+A8+1</f>
        <v>3</v>
      </c>
      <c r="B9" s="18" t="s">
        <v>59</v>
      </c>
      <c r="C9" s="18" t="s">
        <v>71</v>
      </c>
      <c r="D9" s="19" t="s">
        <v>83</v>
      </c>
      <c r="E9" s="20">
        <v>1360000</v>
      </c>
      <c r="F9" s="27">
        <v>1360000</v>
      </c>
      <c r="G9" s="22">
        <v>1360000</v>
      </c>
      <c r="H9" s="22">
        <v>1269821.6669999999</v>
      </c>
      <c r="I9" s="21">
        <f>66018.5+290.3+23869.533</f>
        <v>90178.332999999999</v>
      </c>
      <c r="J9" s="26">
        <f>+G9-H9-I9</f>
        <v>0</v>
      </c>
    </row>
    <row r="10" spans="1:10" ht="82.5" x14ac:dyDescent="0.25">
      <c r="A10" s="18">
        <f t="shared" si="1"/>
        <v>4</v>
      </c>
      <c r="B10" s="18" t="s">
        <v>60</v>
      </c>
      <c r="C10" s="18" t="s">
        <v>72</v>
      </c>
      <c r="D10" s="19" t="s">
        <v>84</v>
      </c>
      <c r="E10" s="20">
        <v>1360000</v>
      </c>
      <c r="F10" s="27">
        <v>1360000</v>
      </c>
      <c r="G10" s="22">
        <v>1360000</v>
      </c>
      <c r="H10" s="76">
        <v>766430.12474999996</v>
      </c>
      <c r="I10" s="21"/>
      <c r="J10" s="23">
        <f t="shared" ref="J10" si="2">+G10-H10</f>
        <v>593569.87525000004</v>
      </c>
    </row>
    <row r="11" spans="1:10" ht="99" x14ac:dyDescent="0.25">
      <c r="A11" s="18">
        <f t="shared" si="1"/>
        <v>5</v>
      </c>
      <c r="B11" s="18" t="s">
        <v>61</v>
      </c>
      <c r="C11" s="18" t="s">
        <v>73</v>
      </c>
      <c r="D11" s="19" t="s">
        <v>85</v>
      </c>
      <c r="E11" s="20">
        <v>1350000</v>
      </c>
      <c r="F11" s="27">
        <v>1360000</v>
      </c>
      <c r="G11" s="22">
        <v>1360000</v>
      </c>
      <c r="H11" s="77">
        <v>1227592.8944900001</v>
      </c>
      <c r="I11" s="21">
        <v>70783.394</v>
      </c>
      <c r="J11" s="23">
        <f t="shared" ref="J11:J27" si="3">+G11-H11-I11</f>
        <v>61623.711509999906</v>
      </c>
    </row>
    <row r="12" spans="1:10" ht="33" x14ac:dyDescent="0.25">
      <c r="A12" s="18">
        <f t="shared" si="1"/>
        <v>6</v>
      </c>
      <c r="B12" s="18" t="s">
        <v>62</v>
      </c>
      <c r="C12" s="18" t="s">
        <v>74</v>
      </c>
      <c r="D12" s="19" t="s">
        <v>86</v>
      </c>
      <c r="E12" s="20">
        <v>1001600</v>
      </c>
      <c r="F12" s="27">
        <v>931000</v>
      </c>
      <c r="G12" s="22">
        <v>931000</v>
      </c>
      <c r="H12" s="76">
        <v>794021.33299999998</v>
      </c>
      <c r="I12" s="21"/>
      <c r="J12" s="23">
        <f t="shared" si="3"/>
        <v>136978.66700000002</v>
      </c>
    </row>
    <row r="13" spans="1:10" ht="66" x14ac:dyDescent="0.25">
      <c r="A13" s="18">
        <f t="shared" si="1"/>
        <v>7</v>
      </c>
      <c r="B13" s="18" t="s">
        <v>63</v>
      </c>
      <c r="C13" s="18" t="s">
        <v>75</v>
      </c>
      <c r="D13" s="19" t="s">
        <v>87</v>
      </c>
      <c r="E13" s="20">
        <v>1360000</v>
      </c>
      <c r="F13" s="27">
        <v>1360000</v>
      </c>
      <c r="G13" s="21">
        <v>1360000</v>
      </c>
      <c r="H13" s="76">
        <v>1146499.68151</v>
      </c>
      <c r="I13" s="21"/>
      <c r="J13" s="23">
        <f t="shared" si="3"/>
        <v>213500.31848999998</v>
      </c>
    </row>
    <row r="14" spans="1:10" ht="82.5" x14ac:dyDescent="0.25">
      <c r="A14" s="18">
        <f t="shared" si="1"/>
        <v>8</v>
      </c>
      <c r="B14" s="24" t="s">
        <v>64</v>
      </c>
      <c r="C14" s="24" t="s">
        <v>76</v>
      </c>
      <c r="D14" s="25" t="s">
        <v>88</v>
      </c>
      <c r="E14" s="26">
        <v>1360000</v>
      </c>
      <c r="F14" s="28">
        <v>1360000</v>
      </c>
      <c r="G14" s="22">
        <v>1360000</v>
      </c>
      <c r="H14" s="78">
        <v>1219176.13213</v>
      </c>
      <c r="I14" s="22"/>
      <c r="J14" s="23">
        <f t="shared" si="3"/>
        <v>140823.86786999996</v>
      </c>
    </row>
    <row r="15" spans="1:10" ht="82.5" x14ac:dyDescent="0.25">
      <c r="A15" s="18">
        <f t="shared" si="1"/>
        <v>9</v>
      </c>
      <c r="B15" s="18" t="s">
        <v>65</v>
      </c>
      <c r="C15" s="18" t="s">
        <v>77</v>
      </c>
      <c r="D15" s="19" t="s">
        <v>89</v>
      </c>
      <c r="E15" s="20">
        <v>1360000</v>
      </c>
      <c r="F15" s="27">
        <v>815800</v>
      </c>
      <c r="G15" s="21">
        <v>815800</v>
      </c>
      <c r="H15" s="76">
        <v>686804</v>
      </c>
      <c r="I15" s="21">
        <v>128996</v>
      </c>
      <c r="J15" s="26">
        <f t="shared" si="3"/>
        <v>0</v>
      </c>
    </row>
    <row r="16" spans="1:10" ht="181.5" x14ac:dyDescent="0.25">
      <c r="A16" s="18">
        <f t="shared" si="1"/>
        <v>10</v>
      </c>
      <c r="B16" s="18" t="s">
        <v>66</v>
      </c>
      <c r="C16" s="18" t="s">
        <v>78</v>
      </c>
      <c r="D16" s="19" t="s">
        <v>90</v>
      </c>
      <c r="E16" s="20">
        <v>1360000</v>
      </c>
      <c r="F16" s="27">
        <v>1360000</v>
      </c>
      <c r="G16" s="21">
        <v>1360000</v>
      </c>
      <c r="H16" s="76">
        <v>1222998.67964</v>
      </c>
      <c r="I16" s="21">
        <v>27986.698</v>
      </c>
      <c r="J16" s="23">
        <f t="shared" si="3"/>
        <v>109014.62236000001</v>
      </c>
    </row>
    <row r="17" spans="1:10" ht="66" x14ac:dyDescent="0.25">
      <c r="A17" s="18">
        <f t="shared" si="1"/>
        <v>11</v>
      </c>
      <c r="B17" s="18" t="s">
        <v>67</v>
      </c>
      <c r="C17" s="18" t="s">
        <v>79</v>
      </c>
      <c r="D17" s="19" t="s">
        <v>91</v>
      </c>
      <c r="E17" s="20">
        <v>1360000</v>
      </c>
      <c r="F17" s="27">
        <v>1360000</v>
      </c>
      <c r="G17" s="21">
        <v>1360000</v>
      </c>
      <c r="H17" s="78">
        <v>1176056.2302999999</v>
      </c>
      <c r="I17" s="21">
        <v>67558.437999999995</v>
      </c>
      <c r="J17" s="23">
        <f t="shared" si="3"/>
        <v>116385.33170000007</v>
      </c>
    </row>
    <row r="18" spans="1:10" ht="148.5" x14ac:dyDescent="0.25">
      <c r="A18" s="18">
        <f t="shared" si="1"/>
        <v>12</v>
      </c>
      <c r="B18" s="18" t="s">
        <v>68</v>
      </c>
      <c r="C18" s="18" t="s">
        <v>80</v>
      </c>
      <c r="D18" s="19" t="s">
        <v>92</v>
      </c>
      <c r="E18" s="20">
        <v>1360000</v>
      </c>
      <c r="F18" s="27">
        <v>1360000</v>
      </c>
      <c r="G18" s="21">
        <v>1360000</v>
      </c>
      <c r="H18" s="77">
        <v>1184997.95105</v>
      </c>
      <c r="I18" s="21">
        <v>115586.78200000001</v>
      </c>
      <c r="J18" s="23">
        <f t="shared" si="3"/>
        <v>59415.266949999961</v>
      </c>
    </row>
    <row r="19" spans="1:10" ht="16.5" customHeight="1" x14ac:dyDescent="0.25">
      <c r="A19" s="18">
        <f t="shared" si="1"/>
        <v>13</v>
      </c>
      <c r="B19" s="43" t="s">
        <v>120</v>
      </c>
      <c r="C19" s="18" t="s">
        <v>118</v>
      </c>
      <c r="D19" s="19" t="s">
        <v>119</v>
      </c>
      <c r="E19" s="20">
        <v>1314300</v>
      </c>
      <c r="F19" s="27">
        <v>1141200</v>
      </c>
      <c r="G19" s="21">
        <v>1141200</v>
      </c>
      <c r="H19" s="76">
        <v>772556.62699999998</v>
      </c>
      <c r="I19" s="21"/>
      <c r="J19" s="23">
        <f t="shared" si="3"/>
        <v>368643.37300000002</v>
      </c>
    </row>
    <row r="20" spans="1:10" ht="82.5" x14ac:dyDescent="0.25">
      <c r="A20" s="18">
        <f t="shared" si="1"/>
        <v>14</v>
      </c>
      <c r="B20" s="18" t="s">
        <v>102</v>
      </c>
      <c r="C20" s="18" t="s">
        <v>94</v>
      </c>
      <c r="D20" s="19" t="s">
        <v>110</v>
      </c>
      <c r="E20" s="20">
        <v>1360000</v>
      </c>
      <c r="F20" s="27">
        <v>1360000</v>
      </c>
      <c r="G20" s="21">
        <v>1360000</v>
      </c>
      <c r="H20" s="78">
        <v>226868.14757999999</v>
      </c>
      <c r="I20" s="21"/>
      <c r="J20" s="23">
        <f t="shared" si="3"/>
        <v>1133131.8524199999</v>
      </c>
    </row>
    <row r="21" spans="1:10" ht="33" x14ac:dyDescent="0.25">
      <c r="A21" s="18">
        <f t="shared" si="1"/>
        <v>15</v>
      </c>
      <c r="B21" s="18" t="s">
        <v>103</v>
      </c>
      <c r="C21" s="18" t="s">
        <v>95</v>
      </c>
      <c r="D21" s="19" t="s">
        <v>111</v>
      </c>
      <c r="E21" s="20">
        <v>1360000</v>
      </c>
      <c r="F21" s="27">
        <v>1305260</v>
      </c>
      <c r="G21" s="21">
        <v>1305260</v>
      </c>
      <c r="H21" s="76">
        <v>1012910.777</v>
      </c>
      <c r="I21" s="21"/>
      <c r="J21" s="23">
        <f t="shared" si="3"/>
        <v>292349.223</v>
      </c>
    </row>
    <row r="22" spans="1:10" ht="33" x14ac:dyDescent="0.25">
      <c r="A22" s="18">
        <f t="shared" si="1"/>
        <v>16</v>
      </c>
      <c r="B22" s="18" t="s">
        <v>104</v>
      </c>
      <c r="C22" s="18" t="s">
        <v>96</v>
      </c>
      <c r="D22" s="19" t="s">
        <v>112</v>
      </c>
      <c r="E22" s="20">
        <v>1360000</v>
      </c>
      <c r="F22" s="27">
        <v>1360000</v>
      </c>
      <c r="G22" s="21">
        <v>1360000</v>
      </c>
      <c r="H22" s="22">
        <v>1311452.192</v>
      </c>
      <c r="I22" s="21">
        <v>48547.807999999997</v>
      </c>
      <c r="J22" s="26">
        <f t="shared" si="3"/>
        <v>0</v>
      </c>
    </row>
    <row r="23" spans="1:10" ht="33" x14ac:dyDescent="0.25">
      <c r="A23" s="18">
        <f t="shared" si="1"/>
        <v>17</v>
      </c>
      <c r="B23" s="18" t="s">
        <v>105</v>
      </c>
      <c r="C23" s="18" t="s">
        <v>97</v>
      </c>
      <c r="D23" s="19" t="s">
        <v>113</v>
      </c>
      <c r="E23" s="20">
        <v>1250000</v>
      </c>
      <c r="F23" s="27">
        <v>1360000</v>
      </c>
      <c r="G23" s="21">
        <v>1360000</v>
      </c>
      <c r="H23" s="78">
        <v>1336853.5</v>
      </c>
      <c r="I23" s="21"/>
      <c r="J23" s="23">
        <f t="shared" si="3"/>
        <v>23146.5</v>
      </c>
    </row>
    <row r="24" spans="1:10" ht="115.5" x14ac:dyDescent="0.25">
      <c r="A24" s="18">
        <f t="shared" si="1"/>
        <v>18</v>
      </c>
      <c r="B24" s="18" t="s">
        <v>106</v>
      </c>
      <c r="C24" s="18" t="s">
        <v>98</v>
      </c>
      <c r="D24" s="19" t="s">
        <v>114</v>
      </c>
      <c r="E24" s="20">
        <v>1340000</v>
      </c>
      <c r="F24" s="27">
        <v>1360000</v>
      </c>
      <c r="G24" s="21">
        <v>1360000</v>
      </c>
      <c r="H24" s="76">
        <v>54157.681539999998</v>
      </c>
      <c r="I24" s="21"/>
      <c r="J24" s="23">
        <f t="shared" si="3"/>
        <v>1305842.31846</v>
      </c>
    </row>
    <row r="25" spans="1:10" ht="33" x14ac:dyDescent="0.25">
      <c r="A25" s="18">
        <f t="shared" si="1"/>
        <v>19</v>
      </c>
      <c r="B25" s="18" t="s">
        <v>107</v>
      </c>
      <c r="C25" s="18" t="s">
        <v>99</v>
      </c>
      <c r="D25" s="19" t="s">
        <v>115</v>
      </c>
      <c r="E25" s="20">
        <v>1360000</v>
      </c>
      <c r="F25" s="27">
        <v>1360000</v>
      </c>
      <c r="G25" s="21">
        <v>1360000</v>
      </c>
      <c r="H25" s="22">
        <v>1296460.781</v>
      </c>
      <c r="I25" s="21">
        <v>63539.218999999997</v>
      </c>
      <c r="J25" s="26">
        <f t="shared" si="3"/>
        <v>0</v>
      </c>
    </row>
    <row r="26" spans="1:10" ht="49.5" x14ac:dyDescent="0.25">
      <c r="A26" s="18">
        <f t="shared" si="1"/>
        <v>20</v>
      </c>
      <c r="B26" s="18" t="s">
        <v>108</v>
      </c>
      <c r="C26" s="18" t="s">
        <v>100</v>
      </c>
      <c r="D26" s="19" t="s">
        <v>116</v>
      </c>
      <c r="E26" s="20">
        <v>1360000</v>
      </c>
      <c r="F26" s="27">
        <v>1360000</v>
      </c>
      <c r="G26" s="21">
        <v>1360000</v>
      </c>
      <c r="H26" s="22">
        <v>1323357.8459999999</v>
      </c>
      <c r="I26" s="21">
        <v>36642.154000000002</v>
      </c>
      <c r="J26" s="26">
        <f t="shared" si="3"/>
        <v>9.4587448984384537E-11</v>
      </c>
    </row>
    <row r="27" spans="1:10" ht="49.5" x14ac:dyDescent="0.25">
      <c r="A27" s="18">
        <f t="shared" si="1"/>
        <v>21</v>
      </c>
      <c r="B27" s="18" t="s">
        <v>109</v>
      </c>
      <c r="C27" s="18" t="s">
        <v>101</v>
      </c>
      <c r="D27" s="19" t="s">
        <v>117</v>
      </c>
      <c r="E27" s="20">
        <v>1360000</v>
      </c>
      <c r="F27" s="27">
        <v>1360000</v>
      </c>
      <c r="G27" s="21">
        <v>1360000</v>
      </c>
      <c r="H27" s="22">
        <v>1280406.2</v>
      </c>
      <c r="I27" s="21">
        <v>79593.8</v>
      </c>
      <c r="J27" s="26">
        <f t="shared" si="3"/>
        <v>0</v>
      </c>
    </row>
    <row r="28" spans="1:10" ht="30.6" customHeight="1" x14ac:dyDescent="0.25">
      <c r="B28" s="12"/>
      <c r="H28" s="4"/>
      <c r="I28" s="11"/>
    </row>
    <row r="29" spans="1:10" ht="30.6" customHeight="1" x14ac:dyDescent="0.3">
      <c r="G29" s="3"/>
    </row>
    <row r="30" spans="1:10" x14ac:dyDescent="0.25">
      <c r="A30" s="6"/>
    </row>
  </sheetData>
  <mergeCells count="8">
    <mergeCell ref="A6:B6"/>
    <mergeCell ref="H1:J1"/>
    <mergeCell ref="A2:J2"/>
    <mergeCell ref="A3:J3"/>
    <mergeCell ref="D4:J4"/>
    <mergeCell ref="A4:A5"/>
    <mergeCell ref="B4:B5"/>
    <mergeCell ref="C4:C5"/>
  </mergeCells>
  <printOptions horizontalCentered="1"/>
  <pageMargins left="0.23622047244094491" right="0.19685039370078741" top="0.35433070866141736" bottom="0.19685039370078741" header="0.31496062992125984" footer="0.31496062992125984"/>
  <pageSetup paperSize="9" scale="67" fitToHeight="2"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1</vt:lpstr>
      <vt:lpstr>3</vt:lpstr>
      <vt:lpstr>'3'!Заголовки_для_печати</vt:lpstr>
      <vt:lpstr>'1'!Область_печати</vt:lpstr>
      <vt:lpstr>'3'!Область_печати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30F12_MAA_1</dc:creator>
  <cp:lastModifiedBy>Abdujabbor</cp:lastModifiedBy>
  <cp:lastPrinted>2025-01-08T10:58:07Z</cp:lastPrinted>
  <dcterms:created xsi:type="dcterms:W3CDTF">2023-01-05T13:18:52Z</dcterms:created>
  <dcterms:modified xsi:type="dcterms:W3CDTF">2025-01-08T10:59:15Z</dcterms:modified>
</cp:coreProperties>
</file>